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980" windowHeight="6795" tabRatio="417" activeTab="0"/>
  </bookViews>
  <sheets>
    <sheet name="Feuil1" sheetId="1" r:id="rId1"/>
    <sheet name="Durand" sheetId="2" r:id="rId2"/>
    <sheet name="Vac" sheetId="3" r:id="rId3"/>
    <sheet name="Planning" sheetId="4" r:id="rId4"/>
    <sheet name="Hor" sheetId="5" state="hidden" r:id="rId5"/>
  </sheets>
  <definedNames>
    <definedName name="compteur">'Feuil1'!$B$7</definedName>
    <definedName name="ferie">'Vac'!$B$7:$B$20</definedName>
    <definedName name="fin">#REF!</definedName>
    <definedName name="Noms">'Feuil1'!$L$2:$L$2</definedName>
    <definedName name="plage" localSheetId="1">'Durand'!$B$10:$B$40,'Durand'!$D$10:$D$40,'Durand'!$F$10:$F$40,'Durand'!$H$10:$H$40,'Durand'!$J$10:$J$40,'Durand'!$L$10:$L$40,'Durand'!$N$10:$N$40,'Durand'!$P$10:$P$40,'Durand'!$R$10:$R$40,'Durand'!$T$10:$T$40,'Durand'!$V$10:$V$40,'Durand'!$X$10:$X$40,'Durand'!$Z$10:$Z$40</definedName>
    <definedName name="plage" localSheetId="4">'Hor'!$B$10:$B$40,'Hor'!$D$10:$D$40,'Hor'!$F$10:$F$40,'Hor'!$H$10:$H$40,'Hor'!$J$10:$J$40,'Hor'!$L$10:$L$40,'Hor'!$N$10:$N$40,'Hor'!$P$10:$P$40,'Hor'!$R$10:$R$40,'Hor'!$T$10:$T$40,'Hor'!$V$10:$V$40,'Hor'!$X$10:$X$40,'Hor'!$Z$10:$Z$40</definedName>
    <definedName name="saisie">'Feuil1'!$G$3,'Feuil1'!$H$3,'Feuil1'!$G$8,'Feuil1'!$B$7,'Feuil1'!$B$9</definedName>
    <definedName name="TYPE">#REF!</definedName>
  </definedNames>
  <calcPr fullCalcOnLoad="1"/>
</workbook>
</file>

<file path=xl/comments2.xml><?xml version="1.0" encoding="utf-8"?>
<comments xmlns="http://schemas.openxmlformats.org/spreadsheetml/2006/main">
  <authors>
    <author> Coll?ge Jacques Prevert</author>
  </authors>
  <commentList>
    <comment ref="I2" authorId="0">
      <text>
        <r>
          <rPr>
            <b/>
            <sz val="8"/>
            <rFont val="Tahoma"/>
            <family val="0"/>
          </rPr>
          <t>en 10 Demi-journées</t>
        </r>
      </text>
    </comment>
  </commentList>
</comments>
</file>

<file path=xl/comments5.xml><?xml version="1.0" encoding="utf-8"?>
<comments xmlns="http://schemas.openxmlformats.org/spreadsheetml/2006/main">
  <authors>
    <author> Coll?ge Jacques Prevert</author>
  </authors>
  <commentList>
    <comment ref="I2" authorId="0">
      <text>
        <r>
          <rPr>
            <b/>
            <sz val="8"/>
            <rFont val="Tahoma"/>
            <family val="0"/>
          </rPr>
          <t>en 2 Demi-journées</t>
        </r>
      </text>
    </comment>
  </commentList>
</comments>
</file>

<file path=xl/sharedStrings.xml><?xml version="1.0" encoding="utf-8"?>
<sst xmlns="http://schemas.openxmlformats.org/spreadsheetml/2006/main" count="117" uniqueCount="65">
  <si>
    <t>LUNDI</t>
  </si>
  <si>
    <t>MARDI</t>
  </si>
  <si>
    <t>MERCREDI</t>
  </si>
  <si>
    <t>JEUDI</t>
  </si>
  <si>
    <t>VENDREDI</t>
  </si>
  <si>
    <t>SAMEDI</t>
  </si>
  <si>
    <t>DIMANCHE</t>
  </si>
  <si>
    <t>VACANCES</t>
  </si>
  <si>
    <t>FEVRIER</t>
  </si>
  <si>
    <t>PRINTEMPS</t>
  </si>
  <si>
    <t>ETE</t>
  </si>
  <si>
    <t>HIVER</t>
  </si>
  <si>
    <t>AUTOMNE</t>
  </si>
  <si>
    <t>JOUR FERIES</t>
  </si>
  <si>
    <t>EN TROP</t>
  </si>
  <si>
    <t>NB JOUR SOUHAITES SOIT</t>
  </si>
  <si>
    <t>A FAIRE</t>
  </si>
  <si>
    <t>SEMAINE</t>
  </si>
  <si>
    <t>CALCULÉ</t>
  </si>
  <si>
    <t>DIFFERENCE</t>
  </si>
  <si>
    <t>CONTRACTUEL</t>
  </si>
  <si>
    <t>JOUR CONGE</t>
  </si>
  <si>
    <t>HEURE CONGE</t>
  </si>
  <si>
    <t>+  EN TROP</t>
  </si>
  <si>
    <t>MOYENNE</t>
  </si>
  <si>
    <t>DIFF JOURS</t>
  </si>
  <si>
    <t>NB J VAC</t>
  </si>
  <si>
    <t>NB J CONGE</t>
  </si>
  <si>
    <t>Vacances scolaires</t>
  </si>
  <si>
    <t>Fériés</t>
  </si>
  <si>
    <t>Congés</t>
  </si>
  <si>
    <t>ANNEE SEPT</t>
  </si>
  <si>
    <t>A AOUT 2002</t>
  </si>
  <si>
    <t>Toussaint</t>
  </si>
  <si>
    <t>11 Novembre</t>
  </si>
  <si>
    <t>Noel</t>
  </si>
  <si>
    <t>1er janvier</t>
  </si>
  <si>
    <t>Pâques</t>
  </si>
  <si>
    <t>Lundi de Pâques</t>
  </si>
  <si>
    <t>1er mai</t>
  </si>
  <si>
    <t>8 Mai</t>
  </si>
  <si>
    <t>Ascension</t>
  </si>
  <si>
    <t>Pentecôte</t>
  </si>
  <si>
    <t>Lundi Pentecote</t>
  </si>
  <si>
    <t>14 Juillet</t>
  </si>
  <si>
    <t>15 Aout</t>
  </si>
  <si>
    <t>Samedi Dimanche</t>
  </si>
  <si>
    <t>Mode</t>
  </si>
  <si>
    <t>Début</t>
  </si>
  <si>
    <t>Fin</t>
  </si>
  <si>
    <t>Type</t>
  </si>
  <si>
    <t>Feuille</t>
  </si>
  <si>
    <t xml:space="preserve">RTT v1.7 : </t>
  </si>
  <si>
    <t xml:space="preserve">Intendant@free.fr </t>
  </si>
  <si>
    <t>http://intendant.free.fr</t>
  </si>
  <si>
    <t>http://www.deridet.com</t>
  </si>
  <si>
    <t>Compteur</t>
  </si>
  <si>
    <t>Nombre Exemplaires</t>
  </si>
  <si>
    <t>Durand</t>
  </si>
  <si>
    <t>Noms</t>
  </si>
  <si>
    <t>Nb Feuilles</t>
  </si>
  <si>
    <t xml:space="preserve"> assisté par </t>
  </si>
  <si>
    <t>PAUSE</t>
  </si>
  <si>
    <t>C</t>
  </si>
  <si>
    <t>guy@deridet.com</t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</si>
</sst>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\ dd/mm/yy"/>
    <numFmt numFmtId="173" formatCode="[h]:mm"/>
    <numFmt numFmtId="174" formatCode="[$-40C]dddd\ d\ mmmm\ yyyy"/>
    <numFmt numFmtId="175" formatCode="dddd"/>
    <numFmt numFmtId="176" formatCode="h:mm;@"/>
    <numFmt numFmtId="177" formatCode="h:mm"/>
    <numFmt numFmtId="178" formatCode="_-* #,##0.0\ _F_-;\-* #,##0.0\ _F_-;_-* &quot;-&quot;??\ _F_-;_-@_-"/>
    <numFmt numFmtId="179" formatCode="_-* #,##0\ _F_-;\-* #,##0\ _F_-;_-* &quot;-&quot;??\ _F_-;_-@_-"/>
    <numFmt numFmtId="180" formatCode="[h]:mm:ss;@"/>
    <numFmt numFmtId="181" formatCode="dd/mm/yyyy"/>
    <numFmt numFmtId="182" formatCode="_-* #,##0.000\ _F_-;\-* #,##0.000\ _F_-;_-* &quot;-&quot;??\ _F_-;_-@_-"/>
    <numFmt numFmtId="183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18"/>
      <name val="Comic Sans MS"/>
      <family val="4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ashed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77" fontId="0" fillId="0" borderId="8" xfId="0" applyNumberFormat="1" applyBorder="1" applyAlignment="1">
      <alignment/>
    </xf>
    <xf numFmtId="179" fontId="0" fillId="0" borderId="10" xfId="17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2" borderId="10" xfId="0" applyFill="1" applyBorder="1" applyAlignment="1">
      <alignment horizontal="center"/>
    </xf>
    <xf numFmtId="173" fontId="0" fillId="2" borderId="11" xfId="0" applyNumberForma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 quotePrefix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0" xfId="0" applyFill="1" applyBorder="1" applyAlignment="1">
      <alignment/>
    </xf>
    <xf numFmtId="173" fontId="0" fillId="0" borderId="0" xfId="0" applyNumberFormat="1" applyAlignment="1">
      <alignment/>
    </xf>
    <xf numFmtId="172" fontId="0" fillId="2" borderId="7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 horizontal="center"/>
    </xf>
    <xf numFmtId="20" fontId="0" fillId="0" borderId="8" xfId="0" applyNumberFormat="1" applyBorder="1" applyAlignment="1">
      <alignment/>
    </xf>
    <xf numFmtId="179" fontId="0" fillId="0" borderId="10" xfId="17" applyNumberFormat="1" applyBorder="1" applyAlignment="1">
      <alignment/>
    </xf>
    <xf numFmtId="172" fontId="0" fillId="3" borderId="17" xfId="0" applyNumberFormat="1" applyFill="1" applyBorder="1" applyAlignment="1">
      <alignment/>
    </xf>
    <xf numFmtId="20" fontId="0" fillId="0" borderId="23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3" borderId="23" xfId="0" applyNumberFormat="1" applyFill="1" applyBorder="1" applyAlignment="1">
      <alignment/>
    </xf>
    <xf numFmtId="172" fontId="0" fillId="4" borderId="23" xfId="0" applyNumberFormat="1" applyFill="1" applyBorder="1" applyAlignment="1">
      <alignment/>
    </xf>
    <xf numFmtId="172" fontId="0" fillId="4" borderId="18" xfId="0" applyNumberFormat="1" applyFill="1" applyBorder="1" applyAlignment="1">
      <alignment/>
    </xf>
    <xf numFmtId="20" fontId="0" fillId="0" borderId="24" xfId="0" applyNumberFormat="1" applyBorder="1" applyAlignment="1">
      <alignment/>
    </xf>
    <xf numFmtId="172" fontId="0" fillId="0" borderId="24" xfId="0" applyNumberFormat="1" applyBorder="1" applyAlignment="1">
      <alignment/>
    </xf>
    <xf numFmtId="20" fontId="0" fillId="5" borderId="24" xfId="0" applyNumberFormat="1" applyFill="1" applyBorder="1" applyAlignment="1">
      <alignment/>
    </xf>
    <xf numFmtId="172" fontId="0" fillId="4" borderId="24" xfId="0" applyNumberFormat="1" applyFill="1" applyBorder="1" applyAlignment="1">
      <alignment/>
    </xf>
    <xf numFmtId="20" fontId="0" fillId="0" borderId="15" xfId="0" applyNumberFormat="1" applyBorder="1" applyAlignment="1">
      <alignment/>
    </xf>
    <xf numFmtId="172" fontId="0" fillId="3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19" xfId="0" applyNumberFormat="1" applyBorder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72" fontId="0" fillId="4" borderId="25" xfId="0" applyNumberFormat="1" applyFill="1" applyBorder="1" applyAlignment="1">
      <alignment/>
    </xf>
    <xf numFmtId="172" fontId="0" fillId="0" borderId="25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0" fillId="4" borderId="24" xfId="0" applyFill="1" applyBorder="1" applyAlignment="1">
      <alignment/>
    </xf>
    <xf numFmtId="14" fontId="0" fillId="0" borderId="24" xfId="0" applyNumberFormat="1" applyBorder="1" applyAlignment="1">
      <alignment/>
    </xf>
    <xf numFmtId="0" fontId="0" fillId="4" borderId="26" xfId="0" applyFill="1" applyBorder="1" applyAlignment="1">
      <alignment/>
    </xf>
    <xf numFmtId="0" fontId="3" fillId="0" borderId="0" xfId="0" applyFont="1" applyAlignment="1">
      <alignment/>
    </xf>
    <xf numFmtId="16" fontId="0" fillId="4" borderId="24" xfId="0" applyNumberFormat="1" applyFill="1" applyBorder="1" applyAlignment="1" quotePrefix="1">
      <alignment/>
    </xf>
    <xf numFmtId="0" fontId="0" fillId="4" borderId="24" xfId="0" applyFill="1" applyBorder="1" applyAlignment="1" quotePrefix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0" borderId="0" xfId="15" applyAlignment="1" applyProtection="1">
      <alignment/>
      <protection hidden="1" locked="0"/>
    </xf>
    <xf numFmtId="0" fontId="0" fillId="2" borderId="0" xfId="0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/>
      <protection hidden="1" locked="0"/>
    </xf>
    <xf numFmtId="181" fontId="0" fillId="0" borderId="10" xfId="0" applyNumberFormat="1" applyFill="1" applyBorder="1" applyAlignment="1" applyProtection="1">
      <alignment/>
      <protection hidden="1" locked="0"/>
    </xf>
    <xf numFmtId="1" fontId="0" fillId="0" borderId="10" xfId="0" applyNumberFormat="1" applyBorder="1" applyAlignment="1" applyProtection="1">
      <alignment horizontal="center" vertical="center"/>
      <protection hidden="1" locked="0"/>
    </xf>
    <xf numFmtId="1" fontId="0" fillId="2" borderId="0" xfId="0" applyNumberFormat="1" applyFill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27" xfId="0" applyFill="1" applyBorder="1" applyAlignment="1">
      <alignment/>
    </xf>
    <xf numFmtId="177" fontId="0" fillId="0" borderId="7" xfId="0" applyNumberFormat="1" applyBorder="1" applyAlignment="1">
      <alignment/>
    </xf>
    <xf numFmtId="177" fontId="0" fillId="0" borderId="22" xfId="0" applyNumberFormat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173" fontId="0" fillId="2" borderId="16" xfId="0" applyNumberFormat="1" applyFill="1" applyBorder="1" applyAlignment="1">
      <alignment horizontal="centerContinuous"/>
    </xf>
    <xf numFmtId="20" fontId="0" fillId="0" borderId="7" xfId="0" applyNumberFormat="1" applyBorder="1" applyAlignment="1">
      <alignment/>
    </xf>
    <xf numFmtId="20" fontId="0" fillId="0" borderId="22" xfId="0" applyNumberFormat="1" applyBorder="1" applyAlignment="1">
      <alignment/>
    </xf>
    <xf numFmtId="172" fontId="0" fillId="6" borderId="23" xfId="0" applyNumberFormat="1" applyFill="1" applyBorder="1" applyAlignment="1">
      <alignment/>
    </xf>
    <xf numFmtId="20" fontId="0" fillId="0" borderId="13" xfId="0" applyNumberFormat="1" applyBorder="1" applyAlignment="1">
      <alignment/>
    </xf>
    <xf numFmtId="172" fontId="0" fillId="6" borderId="24" xfId="0" applyNumberFormat="1" applyFill="1" applyBorder="1" applyAlignment="1">
      <alignment/>
    </xf>
    <xf numFmtId="172" fontId="0" fillId="6" borderId="18" xfId="0" applyNumberFormat="1" applyFill="1" applyBorder="1" applyAlignment="1">
      <alignment/>
    </xf>
    <xf numFmtId="172" fontId="0" fillId="3" borderId="25" xfId="0" applyNumberFormat="1" applyFill="1" applyBorder="1" applyAlignment="1">
      <alignment/>
    </xf>
    <xf numFmtId="172" fontId="0" fillId="6" borderId="25" xfId="0" applyNumberFormat="1" applyFill="1" applyBorder="1" applyAlignment="1">
      <alignment/>
    </xf>
    <xf numFmtId="173" fontId="0" fillId="0" borderId="24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CCFFCC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auto="1"/>
      </font>
      <fill>
        <patternFill>
          <bgColor rgb="FFFF66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142875</xdr:rowOff>
    </xdr:from>
    <xdr:to>
      <xdr:col>4</xdr:col>
      <xdr:colOff>152400</xdr:colOff>
      <xdr:row>16</xdr:row>
      <xdr:rowOff>76200</xdr:rowOff>
    </xdr:to>
    <xdr:sp textlink="J10">
      <xdr:nvSpPr>
        <xdr:cNvPr id="1" name="TextBox 12"/>
        <xdr:cNvSpPr txBox="1">
          <a:spLocks noChangeArrowheads="1"/>
        </xdr:cNvSpPr>
      </xdr:nvSpPr>
      <xdr:spPr>
        <a:xfrm>
          <a:off x="161925" y="2495550"/>
          <a:ext cx="3038475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5010d3a9-041a-4e78-9d99-968d82ce1ee9}" type="TxLink">
            <a:rPr lang="en-US" cap="none" sz="1000" b="0" i="0" u="none" baseline="0">
              <a:latin typeface="Arial"/>
              <a:ea typeface="Arial"/>
              <a:cs typeface="Arial"/>
            </a:rPr>
            <a:t>RTT v1.7 : Intendant@free.fr  http://intendant.free.fr
 assisté par guy@deridet.com http://www.deridet.com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ndant@free.fr" TargetMode="External" /><Relationship Id="rId2" Type="http://schemas.openxmlformats.org/officeDocument/2006/relationships/hyperlink" Target="http://intendant.free.fr/" TargetMode="External" /><Relationship Id="rId3" Type="http://schemas.openxmlformats.org/officeDocument/2006/relationships/hyperlink" Target="mailto:guy@deridet.com" TargetMode="External" /><Relationship Id="rId4" Type="http://schemas.openxmlformats.org/officeDocument/2006/relationships/hyperlink" Target="http://www.deridet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8"/>
  <sheetViews>
    <sheetView tabSelected="1" workbookViewId="0" topLeftCell="A1">
      <selection activeCell="G8" sqref="G8"/>
    </sheetView>
  </sheetViews>
  <sheetFormatPr defaultColWidth="11.421875" defaultRowHeight="12.75"/>
  <cols>
    <col min="1" max="8" width="11.421875" style="64" customWidth="1"/>
    <col min="9" max="9" width="12.57421875" style="64" customWidth="1"/>
    <col min="10" max="12" width="11.421875" style="63" hidden="1" customWidth="1"/>
    <col min="13" max="16384" width="11.421875" style="64" customWidth="1"/>
  </cols>
  <sheetData>
    <row r="1" spans="1:13" ht="12.75">
      <c r="A1" s="62"/>
      <c r="B1" s="62"/>
      <c r="C1" s="62"/>
      <c r="D1" s="62"/>
      <c r="E1" s="62"/>
      <c r="F1" s="62"/>
      <c r="G1" s="62"/>
      <c r="H1" s="62"/>
      <c r="I1" s="62"/>
      <c r="J1" s="63" t="s">
        <v>50</v>
      </c>
      <c r="K1" s="63">
        <v>2</v>
      </c>
      <c r="L1" s="63" t="s">
        <v>59</v>
      </c>
      <c r="M1" s="62"/>
    </row>
    <row r="2" spans="1:13" ht="13.5" thickBot="1">
      <c r="A2" s="62"/>
      <c r="B2" s="62"/>
      <c r="C2" s="62"/>
      <c r="D2" s="62"/>
      <c r="E2" s="62"/>
      <c r="F2" s="62"/>
      <c r="G2" s="65" t="s">
        <v>48</v>
      </c>
      <c r="H2" s="65" t="s">
        <v>49</v>
      </c>
      <c r="I2" s="62"/>
      <c r="J2" s="63" t="s">
        <v>47</v>
      </c>
      <c r="K2" s="63">
        <v>2</v>
      </c>
      <c r="L2" s="63" t="s">
        <v>58</v>
      </c>
      <c r="M2" s="62"/>
    </row>
    <row r="3" spans="1:13" ht="14.25" thickBot="1" thickTop="1">
      <c r="A3" s="62"/>
      <c r="B3" s="62"/>
      <c r="C3" s="62"/>
      <c r="D3" s="62"/>
      <c r="E3" s="62"/>
      <c r="F3" s="62"/>
      <c r="G3" s="69"/>
      <c r="H3" s="69"/>
      <c r="I3" s="62"/>
      <c r="J3" s="63" t="s">
        <v>51</v>
      </c>
      <c r="K3" s="63">
        <v>1</v>
      </c>
      <c r="M3" s="62"/>
    </row>
    <row r="4" spans="1:13" ht="13.5" thickTop="1">
      <c r="A4" s="62"/>
      <c r="B4" s="62"/>
      <c r="C4" s="62"/>
      <c r="D4" s="62"/>
      <c r="E4" s="62"/>
      <c r="F4" s="62"/>
      <c r="G4" s="62"/>
      <c r="H4" s="62"/>
      <c r="I4" s="62"/>
      <c r="J4" s="63" t="s">
        <v>52</v>
      </c>
      <c r="M4" s="62"/>
    </row>
    <row r="5" spans="1:13" ht="12.75">
      <c r="A5" s="62"/>
      <c r="B5" s="62"/>
      <c r="C5" s="62"/>
      <c r="D5" s="62"/>
      <c r="E5" s="62"/>
      <c r="F5" s="62"/>
      <c r="G5" s="62"/>
      <c r="H5" s="62"/>
      <c r="I5" s="62"/>
      <c r="J5" s="66" t="s">
        <v>53</v>
      </c>
      <c r="M5" s="62"/>
    </row>
    <row r="6" spans="1:13" ht="13.5" thickBot="1">
      <c r="A6" s="62"/>
      <c r="B6" s="62"/>
      <c r="C6" s="62"/>
      <c r="D6" s="62"/>
      <c r="E6" s="62"/>
      <c r="F6" s="62"/>
      <c r="G6" s="94"/>
      <c r="H6" s="94"/>
      <c r="I6" s="62"/>
      <c r="J6" s="66" t="s">
        <v>54</v>
      </c>
      <c r="M6" s="62"/>
    </row>
    <row r="7" spans="1:13" ht="17.25" customHeight="1" thickBot="1" thickTop="1">
      <c r="A7" s="71" t="s">
        <v>56</v>
      </c>
      <c r="B7" s="72">
        <v>1</v>
      </c>
      <c r="C7" s="62"/>
      <c r="D7" s="62"/>
      <c r="E7" s="62"/>
      <c r="F7" s="62"/>
      <c r="G7" s="62"/>
      <c r="H7" s="62"/>
      <c r="I7" s="62"/>
      <c r="J7" s="63" t="s">
        <v>61</v>
      </c>
      <c r="M7" s="62"/>
    </row>
    <row r="8" spans="1:13" ht="21.75" customHeight="1" thickBot="1" thickTop="1">
      <c r="A8" s="62"/>
      <c r="B8" s="62"/>
      <c r="C8" s="62"/>
      <c r="D8" s="62"/>
      <c r="E8" s="67" t="s">
        <v>57</v>
      </c>
      <c r="F8" s="62"/>
      <c r="G8" s="70">
        <v>1</v>
      </c>
      <c r="H8" s="62"/>
      <c r="I8" s="62"/>
      <c r="J8" s="66" t="s">
        <v>64</v>
      </c>
      <c r="M8" s="62"/>
    </row>
    <row r="9" spans="1:13" ht="14.25" thickBot="1" thickTop="1">
      <c r="A9" s="62" t="s">
        <v>60</v>
      </c>
      <c r="B9" s="68">
        <v>1</v>
      </c>
      <c r="C9" s="62"/>
      <c r="D9" s="62"/>
      <c r="E9" s="62"/>
      <c r="F9" s="62"/>
      <c r="G9" s="62"/>
      <c r="H9" s="62"/>
      <c r="I9" s="62"/>
      <c r="J9" s="66" t="s">
        <v>55</v>
      </c>
      <c r="M9" s="62"/>
    </row>
    <row r="10" spans="1:13" ht="13.5" thickTop="1">
      <c r="A10" s="62"/>
      <c r="B10" s="62"/>
      <c r="C10" s="62"/>
      <c r="D10" s="62"/>
      <c r="E10" s="62"/>
      <c r="F10" s="62"/>
      <c r="G10" s="62"/>
      <c r="H10" s="62"/>
      <c r="I10" s="62"/>
      <c r="J10" s="63" t="str">
        <f>J4&amp;J5&amp;" "&amp;J6&amp;CHAR(10)&amp;J7&amp;J8&amp;" "&amp;J9</f>
        <v>RTT v1.7 : Intendant@free.fr  http://intendant.free.fr
 assisté par guy@deridet.com http://www.deridet.com</v>
      </c>
      <c r="M10" s="62"/>
    </row>
    <row r="11" spans="1:13" ht="12.75">
      <c r="A11" s="62"/>
      <c r="B11" s="62"/>
      <c r="C11" s="62"/>
      <c r="D11" s="62"/>
      <c r="E11" s="62"/>
      <c r="F11" s="62"/>
      <c r="G11" s="62"/>
      <c r="H11" s="62"/>
      <c r="I11" s="62"/>
      <c r="M11" s="62"/>
    </row>
    <row r="12" spans="1:13" ht="12.75">
      <c r="A12" s="62"/>
      <c r="B12" s="62"/>
      <c r="C12" s="62"/>
      <c r="D12" s="62"/>
      <c r="E12" s="62"/>
      <c r="F12" s="62"/>
      <c r="G12" s="62"/>
      <c r="H12" s="62"/>
      <c r="I12" s="62"/>
      <c r="M12" s="62"/>
    </row>
    <row r="13" spans="1:13" ht="12.75">
      <c r="A13" s="62"/>
      <c r="B13" s="62"/>
      <c r="C13" s="62"/>
      <c r="D13" s="62"/>
      <c r="E13" s="62"/>
      <c r="F13" s="62"/>
      <c r="G13" s="62"/>
      <c r="H13" s="62"/>
      <c r="I13" s="62"/>
      <c r="M13" s="62"/>
    </row>
    <row r="14" spans="1:13" ht="12.75">
      <c r="A14" s="62"/>
      <c r="B14" s="62"/>
      <c r="C14" s="62"/>
      <c r="D14" s="62"/>
      <c r="E14" s="62"/>
      <c r="F14" s="62"/>
      <c r="G14" s="62"/>
      <c r="H14" s="62"/>
      <c r="I14" s="62"/>
      <c r="M14" s="62"/>
    </row>
    <row r="15" spans="1:13" ht="12.75">
      <c r="A15" s="62"/>
      <c r="B15" s="62"/>
      <c r="C15" s="62"/>
      <c r="D15" s="62"/>
      <c r="E15" s="62"/>
      <c r="F15" s="62"/>
      <c r="G15" s="62"/>
      <c r="H15" s="62"/>
      <c r="I15" s="62"/>
      <c r="M15" s="62"/>
    </row>
    <row r="16" spans="1:13" ht="12.75">
      <c r="A16" s="62"/>
      <c r="B16" s="62"/>
      <c r="C16" s="62"/>
      <c r="D16" s="62"/>
      <c r="E16" s="62"/>
      <c r="F16" s="62"/>
      <c r="G16" s="62"/>
      <c r="H16" s="62"/>
      <c r="I16" s="62"/>
      <c r="M16" s="62"/>
    </row>
    <row r="17" spans="1:13" ht="12.75">
      <c r="A17" s="62"/>
      <c r="B17" s="62"/>
      <c r="C17" s="62"/>
      <c r="D17" s="62"/>
      <c r="E17" s="62"/>
      <c r="F17" s="62"/>
      <c r="G17" s="62"/>
      <c r="H17" s="62"/>
      <c r="I17" s="62"/>
      <c r="M17" s="62"/>
    </row>
    <row r="18" spans="1:13" ht="12.75">
      <c r="A18" s="62"/>
      <c r="B18" s="62"/>
      <c r="C18" s="62"/>
      <c r="D18" s="62"/>
      <c r="E18" s="62"/>
      <c r="F18" s="62"/>
      <c r="G18" s="62"/>
      <c r="H18" s="62"/>
      <c r="I18" s="62"/>
      <c r="M18" s="62"/>
    </row>
  </sheetData>
  <sheetProtection password="DD41" sheet="1" objects="1" scenarios="1"/>
  <mergeCells count="1">
    <mergeCell ref="G6:H6"/>
  </mergeCells>
  <hyperlinks>
    <hyperlink ref="J5" r:id="rId1" display="Intendant@free.fr "/>
    <hyperlink ref="J6" r:id="rId2" display="http://intendant.free.fr"/>
    <hyperlink ref="J8" r:id="rId3" display="guy@deridet.com"/>
    <hyperlink ref="J9" r:id="rId4" display="http://www.deridet.com"/>
  </hyperlinks>
  <printOptions/>
  <pageMargins left="0.75" right="0.75" top="1" bottom="1" header="0.4921259845" footer="0.4921259845"/>
  <pageSetup horizontalDpi="300" verticalDpi="3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Z40"/>
  <sheetViews>
    <sheetView workbookViewId="0" topLeftCell="C1">
      <selection activeCell="B1" sqref="B1"/>
    </sheetView>
  </sheetViews>
  <sheetFormatPr defaultColWidth="11.421875" defaultRowHeight="12.75"/>
  <cols>
    <col min="1" max="1" width="12.28125" style="0" bestFit="1" customWidth="1"/>
    <col min="3" max="3" width="12.28125" style="0" bestFit="1" customWidth="1"/>
    <col min="5" max="5" width="12.28125" style="0" bestFit="1" customWidth="1"/>
    <col min="6" max="6" width="9.00390625" style="0" customWidth="1"/>
    <col min="7" max="7" width="12.28125" style="0" bestFit="1" customWidth="1"/>
    <col min="8" max="8" width="13.421875" style="0" customWidth="1"/>
    <col min="9" max="9" width="15.421875" style="0" customWidth="1"/>
    <col min="10" max="10" width="12.7109375" style="0" customWidth="1"/>
    <col min="11" max="11" width="12.28125" style="0" bestFit="1" customWidth="1"/>
    <col min="13" max="13" width="12.28125" style="0" bestFit="1" customWidth="1"/>
    <col min="15" max="15" width="12.28125" style="0" bestFit="1" customWidth="1"/>
    <col min="17" max="17" width="12.28125" style="0" bestFit="1" customWidth="1"/>
    <col min="19" max="19" width="12.28125" style="0" bestFit="1" customWidth="1"/>
    <col min="21" max="21" width="12.28125" style="0" bestFit="1" customWidth="1"/>
    <col min="23" max="23" width="12.28125" style="0" bestFit="1" customWidth="1"/>
  </cols>
  <sheetData>
    <row r="1" spans="1:13" ht="14.25" thickBot="1" thickTop="1">
      <c r="A1" s="29" t="s">
        <v>0</v>
      </c>
      <c r="B1" s="5">
        <v>0.2986111111111111</v>
      </c>
      <c r="C1" s="5">
        <v>0.5</v>
      </c>
      <c r="D1" s="5"/>
      <c r="E1" s="5"/>
      <c r="F1" s="8">
        <v>0.2013888888888889</v>
      </c>
      <c r="G1" s="83">
        <v>0.4166666666666667</v>
      </c>
      <c r="H1" s="83">
        <v>0.4305555555555556</v>
      </c>
      <c r="I1" s="73" t="s">
        <v>17</v>
      </c>
      <c r="J1" s="19" t="s">
        <v>16</v>
      </c>
      <c r="K1" s="20" t="s">
        <v>20</v>
      </c>
      <c r="L1" s="21"/>
      <c r="M1" s="78" t="s">
        <v>28</v>
      </c>
    </row>
    <row r="2" spans="1:13" ht="14.25" thickBot="1" thickTop="1">
      <c r="A2" s="30" t="s">
        <v>1</v>
      </c>
      <c r="B2" s="6">
        <v>0.2916666666666667</v>
      </c>
      <c r="C2" s="6">
        <v>0.5</v>
      </c>
      <c r="D2" s="6">
        <v>0.5833333333333334</v>
      </c>
      <c r="E2" s="6">
        <v>0.71875</v>
      </c>
      <c r="F2" s="9">
        <v>0.34375</v>
      </c>
      <c r="G2" s="35">
        <v>0.4166666666666667</v>
      </c>
      <c r="H2" s="35">
        <v>0.4305555555555556</v>
      </c>
      <c r="I2" s="10">
        <f>SUM(F1:F7)</f>
        <v>1.6701388888888888</v>
      </c>
      <c r="J2" s="11">
        <v>38.166666666666664</v>
      </c>
      <c r="K2" s="22" t="s">
        <v>21</v>
      </c>
      <c r="L2" s="86"/>
      <c r="M2" s="79" t="s">
        <v>29</v>
      </c>
    </row>
    <row r="3" spans="1:13" ht="14.25" thickBot="1" thickTop="1">
      <c r="A3" s="30" t="s">
        <v>2</v>
      </c>
      <c r="B3" s="6">
        <v>0.2986111111111111</v>
      </c>
      <c r="C3" s="6">
        <v>0.5</v>
      </c>
      <c r="D3" s="6"/>
      <c r="E3" s="6"/>
      <c r="F3" s="9">
        <v>0.2013888888888889</v>
      </c>
      <c r="G3" s="35">
        <v>0.4166666666666667</v>
      </c>
      <c r="H3" s="35">
        <v>0.4305555555555556</v>
      </c>
      <c r="I3" s="74" t="s">
        <v>24</v>
      </c>
      <c r="J3" s="19" t="s">
        <v>18</v>
      </c>
      <c r="K3" s="23">
        <v>1</v>
      </c>
      <c r="L3" s="47"/>
      <c r="M3" s="80" t="s">
        <v>30</v>
      </c>
    </row>
    <row r="4" spans="1:13" ht="14.25" thickBot="1" thickTop="1">
      <c r="A4" s="30" t="s">
        <v>3</v>
      </c>
      <c r="B4" s="6">
        <v>0.2916666666666667</v>
      </c>
      <c r="C4" s="6">
        <v>0.5</v>
      </c>
      <c r="D4" s="6">
        <v>0.5833333333333334</v>
      </c>
      <c r="E4" s="6">
        <v>0.71875</v>
      </c>
      <c r="F4" s="9">
        <v>0.34375</v>
      </c>
      <c r="G4" s="35">
        <v>0.4166666666666667</v>
      </c>
      <c r="H4" s="35">
        <v>0.4305555555555556</v>
      </c>
      <c r="I4" s="28">
        <f>I2/5</f>
        <v>0.33402777777777776</v>
      </c>
      <c r="J4" s="11">
        <f>IF(ISERR(SUM(plage)),,SUM(plage))</f>
        <v>31.24305555555557</v>
      </c>
      <c r="K4" s="24" t="s">
        <v>23</v>
      </c>
      <c r="L4" s="55"/>
      <c r="M4" s="81" t="s">
        <v>46</v>
      </c>
    </row>
    <row r="5" spans="1:12" ht="14.25" thickBot="1" thickTop="1">
      <c r="A5" s="30" t="s">
        <v>4</v>
      </c>
      <c r="B5" s="6">
        <v>0.2916666666666667</v>
      </c>
      <c r="C5" s="6">
        <v>0.5</v>
      </c>
      <c r="D5" s="6">
        <v>0.5833333333333334</v>
      </c>
      <c r="E5" s="6">
        <v>0.71875</v>
      </c>
      <c r="F5" s="9">
        <v>0.34375</v>
      </c>
      <c r="G5" s="35">
        <v>0.4166666666666667</v>
      </c>
      <c r="H5" s="35">
        <v>0.4305555555555556</v>
      </c>
      <c r="I5" s="74" t="s">
        <v>25</v>
      </c>
      <c r="J5" s="19" t="s">
        <v>19</v>
      </c>
      <c r="K5" s="25" t="s">
        <v>14</v>
      </c>
      <c r="L5" s="1"/>
    </row>
    <row r="6" spans="1:12" ht="14.25" thickBot="1" thickTop="1">
      <c r="A6" s="30" t="s">
        <v>5</v>
      </c>
      <c r="B6" s="6">
        <v>0.2708333333333333</v>
      </c>
      <c r="C6" s="6">
        <v>0.5069444444444444</v>
      </c>
      <c r="D6" s="6"/>
      <c r="E6" s="6"/>
      <c r="F6" s="9">
        <v>0.2361111111111111</v>
      </c>
      <c r="G6" s="35">
        <v>0.4166666666666667</v>
      </c>
      <c r="H6" s="35">
        <v>0.4305555555555556</v>
      </c>
      <c r="I6">
        <f>IF(ISERROR(J6/I4),"",ROUND(J6/I4,2))</f>
        <v>20.73</v>
      </c>
      <c r="J6" s="15">
        <f>+J2-J4</f>
        <v>6.923611111111093</v>
      </c>
      <c r="K6" s="11">
        <f>IF(J6&gt;0,,J6*-1)</f>
        <v>0</v>
      </c>
      <c r="L6" s="1"/>
    </row>
    <row r="7" spans="1:12" ht="14.25" thickBot="1" thickTop="1">
      <c r="A7" s="31" t="s">
        <v>6</v>
      </c>
      <c r="B7" s="7"/>
      <c r="C7" s="7"/>
      <c r="D7" s="7"/>
      <c r="E7" s="7"/>
      <c r="F7" s="35"/>
      <c r="G7" s="84"/>
      <c r="H7" s="84"/>
      <c r="I7" s="75" t="s">
        <v>15</v>
      </c>
      <c r="J7" s="26"/>
      <c r="K7" s="34" t="s">
        <v>26</v>
      </c>
      <c r="L7" s="92"/>
    </row>
    <row r="8" spans="1:12" ht="14.25" thickBot="1" thickTop="1">
      <c r="A8" s="32" t="s">
        <v>7</v>
      </c>
      <c r="B8" s="10">
        <v>0.2916666666666667</v>
      </c>
      <c r="C8" s="10">
        <v>0.5208333333333334</v>
      </c>
      <c r="D8" s="10">
        <v>0.5416666666666666</v>
      </c>
      <c r="E8" s="10">
        <v>0.6041666666666666</v>
      </c>
      <c r="F8" s="11">
        <f>(E8-D8)+(C8-B8)</f>
        <v>0.2916666666666667</v>
      </c>
      <c r="G8" s="20"/>
      <c r="H8" s="82"/>
      <c r="I8" s="36"/>
      <c r="J8" s="11"/>
      <c r="K8" s="12">
        <v>17</v>
      </c>
      <c r="L8" s="92"/>
    </row>
    <row r="9" ht="27" customHeight="1" thickBot="1" thickTop="1">
      <c r="L9" s="1"/>
    </row>
    <row r="10" spans="1:26" ht="13.5" thickTop="1">
      <c r="A10" s="37">
        <v>37257</v>
      </c>
      <c r="B10" s="38"/>
      <c r="C10" s="39">
        <v>37288</v>
      </c>
      <c r="D10" s="38">
        <v>0.34375</v>
      </c>
      <c r="E10" s="39">
        <v>37316</v>
      </c>
      <c r="F10" s="38">
        <v>0.34375</v>
      </c>
      <c r="G10" s="40">
        <v>37347</v>
      </c>
      <c r="H10" s="38">
        <v>0.2916666666666667</v>
      </c>
      <c r="I10" s="40">
        <v>37377</v>
      </c>
      <c r="J10" s="38">
        <v>0.2916666666666667</v>
      </c>
      <c r="K10" s="85">
        <v>37408</v>
      </c>
      <c r="L10" s="38"/>
      <c r="M10" s="39">
        <v>37438</v>
      </c>
      <c r="N10" s="38">
        <v>0.2013888888888889</v>
      </c>
      <c r="O10" s="41">
        <v>37469</v>
      </c>
      <c r="P10" s="86"/>
      <c r="R10" s="1"/>
      <c r="T10" s="1"/>
      <c r="V10" s="1"/>
      <c r="X10" s="1"/>
      <c r="Z10" s="1"/>
    </row>
    <row r="11" spans="1:26" ht="12.75">
      <c r="A11" s="42">
        <v>37258</v>
      </c>
      <c r="B11" s="43"/>
      <c r="C11" s="87">
        <v>37289</v>
      </c>
      <c r="D11" s="43">
        <v>0.2361111111111111</v>
      </c>
      <c r="E11" s="87">
        <v>37317</v>
      </c>
      <c r="F11" s="43">
        <v>0.2361111111111111</v>
      </c>
      <c r="G11" s="44">
        <v>37348</v>
      </c>
      <c r="H11" s="43">
        <v>0.34375</v>
      </c>
      <c r="I11" s="44">
        <v>37378</v>
      </c>
      <c r="J11" s="43">
        <v>0.34375</v>
      </c>
      <c r="K11" s="87">
        <v>37409</v>
      </c>
      <c r="L11" s="43"/>
      <c r="M11" s="44">
        <v>37439</v>
      </c>
      <c r="N11" s="43">
        <v>0.34375</v>
      </c>
      <c r="O11" s="46">
        <v>37470</v>
      </c>
      <c r="P11" s="47"/>
      <c r="R11" s="1"/>
      <c r="T11" s="1"/>
      <c r="V11" s="1"/>
      <c r="X11" s="1"/>
      <c r="Z11" s="1"/>
    </row>
    <row r="12" spans="1:26" ht="12.75">
      <c r="A12" s="42">
        <v>37259</v>
      </c>
      <c r="B12" s="43"/>
      <c r="C12" s="87">
        <v>37290</v>
      </c>
      <c r="D12" s="43"/>
      <c r="E12" s="87">
        <v>37318</v>
      </c>
      <c r="F12" s="43"/>
      <c r="G12" s="44">
        <v>37349</v>
      </c>
      <c r="H12" s="43">
        <v>0.2013888888888889</v>
      </c>
      <c r="I12" s="44">
        <v>37379</v>
      </c>
      <c r="J12" s="43">
        <v>0.34375</v>
      </c>
      <c r="K12" s="44">
        <v>37410</v>
      </c>
      <c r="L12" s="43"/>
      <c r="M12" s="44">
        <v>37440</v>
      </c>
      <c r="N12" s="43">
        <v>0.2013888888888889</v>
      </c>
      <c r="O12" s="87">
        <v>37471</v>
      </c>
      <c r="P12" s="47"/>
      <c r="R12" s="1"/>
      <c r="T12" s="1"/>
      <c r="V12" s="1"/>
      <c r="X12" s="1"/>
      <c r="Z12" s="1"/>
    </row>
    <row r="13" spans="1:26" ht="12.75">
      <c r="A13" s="42">
        <v>37260</v>
      </c>
      <c r="B13" s="43"/>
      <c r="C13" s="44">
        <v>37291</v>
      </c>
      <c r="D13" s="43">
        <v>0.2013888888888889</v>
      </c>
      <c r="E13" s="44">
        <v>37319</v>
      </c>
      <c r="F13" s="43">
        <v>0.2013888888888889</v>
      </c>
      <c r="G13" s="44">
        <v>37350</v>
      </c>
      <c r="H13" s="43">
        <v>0.34375</v>
      </c>
      <c r="I13" s="87">
        <v>37380</v>
      </c>
      <c r="J13" s="43">
        <v>0.2361111111111111</v>
      </c>
      <c r="K13" s="44">
        <v>37411</v>
      </c>
      <c r="L13" s="43"/>
      <c r="M13" s="44">
        <v>37441</v>
      </c>
      <c r="N13" s="43">
        <v>0.34375</v>
      </c>
      <c r="O13" s="87">
        <v>37472</v>
      </c>
      <c r="P13" s="47"/>
      <c r="R13" s="1"/>
      <c r="T13" s="1"/>
      <c r="V13" s="1"/>
      <c r="X13" s="1"/>
      <c r="Z13" s="1"/>
    </row>
    <row r="14" spans="1:26" ht="12.75">
      <c r="A14" s="88">
        <v>37261</v>
      </c>
      <c r="B14" s="43"/>
      <c r="C14" s="44">
        <v>37292</v>
      </c>
      <c r="D14" s="43">
        <v>0.34375</v>
      </c>
      <c r="E14" s="44">
        <v>37320</v>
      </c>
      <c r="F14" s="43">
        <v>0.34375</v>
      </c>
      <c r="G14" s="44">
        <v>37351</v>
      </c>
      <c r="H14" s="43">
        <v>0.34375</v>
      </c>
      <c r="I14" s="87">
        <v>37381</v>
      </c>
      <c r="J14" s="43"/>
      <c r="K14" s="44">
        <v>37412</v>
      </c>
      <c r="L14" s="43"/>
      <c r="M14" s="44">
        <v>37442</v>
      </c>
      <c r="N14" s="43">
        <v>0.34375</v>
      </c>
      <c r="O14" s="46">
        <v>37473</v>
      </c>
      <c r="P14" s="47"/>
      <c r="R14" s="1"/>
      <c r="T14" s="1"/>
      <c r="V14" s="1"/>
      <c r="X14" s="1"/>
      <c r="Z14" s="1"/>
    </row>
    <row r="15" spans="1:26" ht="12.75">
      <c r="A15" s="88">
        <v>37262</v>
      </c>
      <c r="B15" s="43"/>
      <c r="C15" s="44">
        <v>37293</v>
      </c>
      <c r="D15" s="43">
        <v>0.2013888888888889</v>
      </c>
      <c r="E15" s="44">
        <v>37321</v>
      </c>
      <c r="F15" s="43">
        <v>0.2013888888888889</v>
      </c>
      <c r="G15" s="87">
        <v>37352</v>
      </c>
      <c r="H15" s="43">
        <v>0.2361111111111111</v>
      </c>
      <c r="I15" s="44">
        <v>37382</v>
      </c>
      <c r="J15" s="43">
        <v>0.2013888888888889</v>
      </c>
      <c r="K15" s="44">
        <v>37413</v>
      </c>
      <c r="L15" s="43"/>
      <c r="M15" s="87">
        <v>37443</v>
      </c>
      <c r="N15" s="43">
        <v>0.2361111111111111</v>
      </c>
      <c r="O15" s="46">
        <v>37474</v>
      </c>
      <c r="P15" s="47"/>
      <c r="R15" s="1"/>
      <c r="T15" s="1"/>
      <c r="V15" s="1"/>
      <c r="X15" s="1"/>
      <c r="Z15" s="1"/>
    </row>
    <row r="16" spans="1:26" ht="12.75">
      <c r="A16" s="42">
        <v>37263</v>
      </c>
      <c r="B16" s="43"/>
      <c r="C16" s="44">
        <v>37294</v>
      </c>
      <c r="D16" s="43">
        <v>0.34375</v>
      </c>
      <c r="E16" s="44">
        <v>37322</v>
      </c>
      <c r="F16" s="43">
        <v>0.34375</v>
      </c>
      <c r="G16" s="87">
        <v>37353</v>
      </c>
      <c r="H16" s="43"/>
      <c r="I16" s="46">
        <v>37383</v>
      </c>
      <c r="J16" s="43"/>
      <c r="K16" s="44">
        <v>37414</v>
      </c>
      <c r="L16" s="43"/>
      <c r="M16" s="87">
        <v>37444</v>
      </c>
      <c r="N16" s="43"/>
      <c r="O16" s="46">
        <v>37475</v>
      </c>
      <c r="P16" s="47"/>
      <c r="R16" s="1"/>
      <c r="T16" s="1"/>
      <c r="V16" s="1"/>
      <c r="X16" s="1"/>
      <c r="Z16" s="1"/>
    </row>
    <row r="17" spans="1:26" ht="12.75">
      <c r="A17" s="42">
        <v>37264</v>
      </c>
      <c r="B17" s="43">
        <v>0.2916666666666667</v>
      </c>
      <c r="C17" s="44">
        <v>37295</v>
      </c>
      <c r="D17" s="43">
        <v>0.34375</v>
      </c>
      <c r="E17" s="44">
        <v>37323</v>
      </c>
      <c r="F17" s="43">
        <v>0.34375</v>
      </c>
      <c r="G17" s="44">
        <v>37354</v>
      </c>
      <c r="H17" s="43">
        <v>0.2013888888888889</v>
      </c>
      <c r="I17" s="48">
        <v>37384</v>
      </c>
      <c r="J17" s="43"/>
      <c r="K17" s="87">
        <v>37415</v>
      </c>
      <c r="L17" s="43"/>
      <c r="M17" s="44">
        <v>37445</v>
      </c>
      <c r="N17" s="43">
        <v>0.2013888888888889</v>
      </c>
      <c r="O17" s="46">
        <v>37476</v>
      </c>
      <c r="P17" s="47"/>
      <c r="R17" s="1"/>
      <c r="T17" s="1"/>
      <c r="V17" s="1"/>
      <c r="X17" s="1"/>
      <c r="Z17" s="1"/>
    </row>
    <row r="18" spans="1:26" ht="12.75">
      <c r="A18" s="42">
        <v>37265</v>
      </c>
      <c r="B18" s="43">
        <v>0.2916666666666667</v>
      </c>
      <c r="C18" s="87">
        <v>37296</v>
      </c>
      <c r="D18" s="43">
        <v>0.2361111111111111</v>
      </c>
      <c r="E18" s="87">
        <v>37324</v>
      </c>
      <c r="F18" s="43">
        <v>0.2361111111111111</v>
      </c>
      <c r="G18" s="44">
        <v>37355</v>
      </c>
      <c r="H18" s="43">
        <v>0.34375</v>
      </c>
      <c r="I18" s="48">
        <v>37385</v>
      </c>
      <c r="J18" s="43"/>
      <c r="K18" s="87">
        <v>37416</v>
      </c>
      <c r="L18" s="43"/>
      <c r="M18" s="44">
        <v>37446</v>
      </c>
      <c r="N18" s="43">
        <v>0.34375</v>
      </c>
      <c r="O18" s="46">
        <v>37477</v>
      </c>
      <c r="P18" s="47"/>
      <c r="R18" s="1"/>
      <c r="T18" s="1"/>
      <c r="V18" s="1"/>
      <c r="X18" s="1"/>
      <c r="Z18" s="1"/>
    </row>
    <row r="19" spans="1:26" ht="12.75">
      <c r="A19" s="42">
        <v>37266</v>
      </c>
      <c r="B19" s="43">
        <v>0.2916666666666667</v>
      </c>
      <c r="C19" s="87">
        <v>37297</v>
      </c>
      <c r="D19" s="43"/>
      <c r="E19" s="87">
        <v>37325</v>
      </c>
      <c r="F19" s="43"/>
      <c r="G19" s="44">
        <v>37356</v>
      </c>
      <c r="H19" s="43">
        <v>0.2013888888888889</v>
      </c>
      <c r="I19" s="46">
        <v>37386</v>
      </c>
      <c r="J19" s="45" t="s">
        <v>63</v>
      </c>
      <c r="K19" s="44">
        <v>37417</v>
      </c>
      <c r="L19" s="43"/>
      <c r="M19" s="44">
        <v>37447</v>
      </c>
      <c r="N19" s="43">
        <v>0.2013888888888889</v>
      </c>
      <c r="O19" s="87">
        <v>37478</v>
      </c>
      <c r="P19" s="47"/>
      <c r="R19" s="1"/>
      <c r="T19" s="1"/>
      <c r="V19" s="1"/>
      <c r="X19" s="1"/>
      <c r="Z19" s="1"/>
    </row>
    <row r="20" spans="1:26" ht="12.75">
      <c r="A20" s="42">
        <v>37267</v>
      </c>
      <c r="B20" s="43">
        <v>0.2916666666666667</v>
      </c>
      <c r="C20" s="44">
        <v>37298</v>
      </c>
      <c r="D20" s="43">
        <v>0.2013888888888889</v>
      </c>
      <c r="E20" s="44">
        <v>37326</v>
      </c>
      <c r="F20" s="43">
        <v>0.2013888888888889</v>
      </c>
      <c r="G20" s="44">
        <v>37357</v>
      </c>
      <c r="H20" s="43">
        <v>0.34375</v>
      </c>
      <c r="I20" s="87">
        <v>37387</v>
      </c>
      <c r="J20" s="43"/>
      <c r="K20" s="44">
        <v>37418</v>
      </c>
      <c r="L20" s="43"/>
      <c r="M20" s="44">
        <v>37448</v>
      </c>
      <c r="N20" s="43">
        <v>0.34375</v>
      </c>
      <c r="O20" s="87">
        <v>37479</v>
      </c>
      <c r="P20" s="47"/>
      <c r="R20" s="1"/>
      <c r="T20" s="1"/>
      <c r="V20" s="1"/>
      <c r="X20" s="1"/>
      <c r="Z20" s="1"/>
    </row>
    <row r="21" spans="1:26" ht="12.75">
      <c r="A21" s="88">
        <v>37268</v>
      </c>
      <c r="B21" s="43"/>
      <c r="C21" s="44">
        <v>37299</v>
      </c>
      <c r="D21" s="43">
        <v>0.34375</v>
      </c>
      <c r="E21" s="44">
        <v>37327</v>
      </c>
      <c r="F21" s="43">
        <v>0.34375</v>
      </c>
      <c r="G21" s="44">
        <v>37358</v>
      </c>
      <c r="H21" s="43">
        <v>0.34375</v>
      </c>
      <c r="I21" s="87">
        <v>37388</v>
      </c>
      <c r="J21" s="43"/>
      <c r="K21" s="44">
        <v>37419</v>
      </c>
      <c r="L21" s="43"/>
      <c r="M21" s="44">
        <v>37449</v>
      </c>
      <c r="N21" s="43">
        <v>0.34375</v>
      </c>
      <c r="O21" s="46">
        <v>37480</v>
      </c>
      <c r="P21" s="47"/>
      <c r="R21" s="1"/>
      <c r="T21" s="1"/>
      <c r="V21" s="1"/>
      <c r="X21" s="1"/>
      <c r="Z21" s="1"/>
    </row>
    <row r="22" spans="1:26" ht="12.75">
      <c r="A22" s="88">
        <v>37269</v>
      </c>
      <c r="B22" s="43"/>
      <c r="C22" s="44">
        <v>37300</v>
      </c>
      <c r="D22" s="43">
        <v>0.2013888888888889</v>
      </c>
      <c r="E22" s="44">
        <v>37328</v>
      </c>
      <c r="F22" s="43">
        <v>0.2013888888888889</v>
      </c>
      <c r="G22" s="87">
        <v>37359</v>
      </c>
      <c r="H22" s="43">
        <v>0.2361111111111111</v>
      </c>
      <c r="I22" s="46">
        <v>37389</v>
      </c>
      <c r="J22" s="45" t="s">
        <v>63</v>
      </c>
      <c r="K22" s="44">
        <v>37420</v>
      </c>
      <c r="L22" s="43"/>
      <c r="M22" s="87">
        <v>37450</v>
      </c>
      <c r="N22" s="43"/>
      <c r="O22" s="46">
        <v>37481</v>
      </c>
      <c r="P22" s="47"/>
      <c r="R22" s="1"/>
      <c r="T22" s="1"/>
      <c r="V22" s="1"/>
      <c r="X22" s="1"/>
      <c r="Z22" s="1"/>
    </row>
    <row r="23" spans="1:26" ht="12.75">
      <c r="A23" s="42">
        <v>37270</v>
      </c>
      <c r="B23" s="43">
        <v>0.2916666666666667</v>
      </c>
      <c r="C23" s="44">
        <v>37301</v>
      </c>
      <c r="D23" s="43">
        <v>0.34375</v>
      </c>
      <c r="E23" s="44">
        <v>37329</v>
      </c>
      <c r="F23" s="43">
        <v>0.34375</v>
      </c>
      <c r="G23" s="87">
        <v>37360</v>
      </c>
      <c r="H23" s="43"/>
      <c r="I23" s="46">
        <v>37390</v>
      </c>
      <c r="J23" s="45" t="s">
        <v>63</v>
      </c>
      <c r="K23" s="44">
        <v>37421</v>
      </c>
      <c r="L23" s="43"/>
      <c r="M23" s="87">
        <v>37451</v>
      </c>
      <c r="N23" s="43"/>
      <c r="O23" s="46">
        <v>37482</v>
      </c>
      <c r="P23" s="47"/>
      <c r="R23" s="1"/>
      <c r="T23" s="1"/>
      <c r="V23" s="1"/>
      <c r="X23" s="1"/>
      <c r="Z23" s="1"/>
    </row>
    <row r="24" spans="1:26" ht="12.75">
      <c r="A24" s="42">
        <v>37271</v>
      </c>
      <c r="B24" s="43">
        <v>0.2916666666666667</v>
      </c>
      <c r="C24" s="44">
        <v>37302</v>
      </c>
      <c r="D24" s="43">
        <v>0.34375</v>
      </c>
      <c r="E24" s="44">
        <v>37330</v>
      </c>
      <c r="F24" s="43">
        <v>0.34375</v>
      </c>
      <c r="G24" s="44">
        <v>37361</v>
      </c>
      <c r="H24" s="43">
        <v>0.2013888888888889</v>
      </c>
      <c r="I24" s="46">
        <v>37391</v>
      </c>
      <c r="J24" s="45" t="s">
        <v>63</v>
      </c>
      <c r="K24" s="87">
        <v>37422</v>
      </c>
      <c r="L24" s="43"/>
      <c r="M24" s="46">
        <v>37452</v>
      </c>
      <c r="N24" s="45" t="s">
        <v>63</v>
      </c>
      <c r="O24" s="46">
        <v>37483</v>
      </c>
      <c r="P24" s="47"/>
      <c r="R24" s="1"/>
      <c r="T24" s="1"/>
      <c r="V24" s="1"/>
      <c r="X24" s="1"/>
      <c r="Z24" s="1"/>
    </row>
    <row r="25" spans="1:26" ht="12.75">
      <c r="A25" s="42">
        <v>37272</v>
      </c>
      <c r="B25" s="43">
        <v>0.2916666666666667</v>
      </c>
      <c r="C25" s="87">
        <v>37303</v>
      </c>
      <c r="D25" s="43">
        <v>0.2361111111111111</v>
      </c>
      <c r="E25" s="87">
        <v>37331</v>
      </c>
      <c r="F25" s="43"/>
      <c r="G25" s="44">
        <v>37362</v>
      </c>
      <c r="H25" s="43">
        <v>0.34375</v>
      </c>
      <c r="I25" s="46">
        <v>37392</v>
      </c>
      <c r="J25" s="45" t="s">
        <v>63</v>
      </c>
      <c r="K25" s="87">
        <v>37423</v>
      </c>
      <c r="L25" s="43"/>
      <c r="M25" s="46">
        <v>37453</v>
      </c>
      <c r="N25" s="45" t="s">
        <v>63</v>
      </c>
      <c r="O25" s="46">
        <v>37484</v>
      </c>
      <c r="P25" s="47"/>
      <c r="R25" s="1"/>
      <c r="T25" s="1"/>
      <c r="V25" s="1"/>
      <c r="X25" s="1"/>
      <c r="Z25" s="1"/>
    </row>
    <row r="26" spans="1:26" ht="12.75">
      <c r="A26" s="42">
        <v>37273</v>
      </c>
      <c r="B26" s="43">
        <v>0.2916666666666667</v>
      </c>
      <c r="C26" s="87">
        <v>37304</v>
      </c>
      <c r="D26" s="43"/>
      <c r="E26" s="87">
        <v>37332</v>
      </c>
      <c r="F26" s="43"/>
      <c r="G26" s="44">
        <v>37363</v>
      </c>
      <c r="H26" s="43">
        <v>0.2013888888888889</v>
      </c>
      <c r="I26" s="46">
        <v>37393</v>
      </c>
      <c r="J26" s="45" t="s">
        <v>63</v>
      </c>
      <c r="K26" s="44">
        <v>37424</v>
      </c>
      <c r="L26" s="43"/>
      <c r="M26" s="46">
        <v>37454</v>
      </c>
      <c r="N26" s="45" t="s">
        <v>63</v>
      </c>
      <c r="O26" s="87">
        <v>37485</v>
      </c>
      <c r="P26" s="47"/>
      <c r="R26" s="1"/>
      <c r="T26" s="1"/>
      <c r="V26" s="1"/>
      <c r="X26" s="1"/>
      <c r="Z26" s="1"/>
    </row>
    <row r="27" spans="1:26" ht="12.75">
      <c r="A27" s="42">
        <v>37274</v>
      </c>
      <c r="B27" s="43">
        <v>0.2916666666666667</v>
      </c>
      <c r="C27" s="44">
        <v>37305</v>
      </c>
      <c r="D27" s="43">
        <v>0.2013888888888889</v>
      </c>
      <c r="E27" s="46">
        <v>37333</v>
      </c>
      <c r="F27" s="45" t="s">
        <v>63</v>
      </c>
      <c r="G27" s="44">
        <v>37364</v>
      </c>
      <c r="H27" s="43">
        <v>0.34375</v>
      </c>
      <c r="I27" s="87">
        <v>37394</v>
      </c>
      <c r="J27" s="43"/>
      <c r="K27" s="44">
        <v>37425</v>
      </c>
      <c r="L27" s="91"/>
      <c r="M27" s="46">
        <v>37455</v>
      </c>
      <c r="N27" s="45" t="s">
        <v>63</v>
      </c>
      <c r="O27" s="87">
        <v>37486</v>
      </c>
      <c r="P27" s="47"/>
      <c r="R27" s="1"/>
      <c r="T27" s="1"/>
      <c r="V27" s="1"/>
      <c r="X27" s="1"/>
      <c r="Z27" s="1"/>
    </row>
    <row r="28" spans="1:26" ht="12.75">
      <c r="A28" s="88">
        <v>37275</v>
      </c>
      <c r="B28" s="43"/>
      <c r="C28" s="44">
        <v>37306</v>
      </c>
      <c r="D28" s="43">
        <v>0.34375</v>
      </c>
      <c r="E28" s="46">
        <v>37334</v>
      </c>
      <c r="F28" s="45" t="s">
        <v>63</v>
      </c>
      <c r="G28" s="44">
        <v>37365</v>
      </c>
      <c r="H28" s="43">
        <v>0.34375</v>
      </c>
      <c r="I28" s="48">
        <v>37395</v>
      </c>
      <c r="J28" s="43"/>
      <c r="K28" s="44">
        <v>37426</v>
      </c>
      <c r="L28" s="91"/>
      <c r="M28" s="46">
        <v>37456</v>
      </c>
      <c r="N28" s="45" t="s">
        <v>63</v>
      </c>
      <c r="O28" s="44">
        <v>37487</v>
      </c>
      <c r="P28" s="47">
        <v>0.2013888888888889</v>
      </c>
      <c r="R28" s="1"/>
      <c r="T28" s="1"/>
      <c r="V28" s="1"/>
      <c r="X28" s="1"/>
      <c r="Z28" s="1"/>
    </row>
    <row r="29" spans="1:26" ht="12.75">
      <c r="A29" s="88">
        <v>37276</v>
      </c>
      <c r="B29" s="43"/>
      <c r="C29" s="44">
        <v>37307</v>
      </c>
      <c r="D29" s="43">
        <v>0.2013888888888889</v>
      </c>
      <c r="E29" s="46">
        <v>37335</v>
      </c>
      <c r="F29" s="45" t="s">
        <v>63</v>
      </c>
      <c r="G29" s="87">
        <v>37366</v>
      </c>
      <c r="H29" s="43">
        <v>0.2361111111111111</v>
      </c>
      <c r="I29" s="48">
        <v>37396</v>
      </c>
      <c r="J29" s="43">
        <v>0.2916666666666667</v>
      </c>
      <c r="K29" s="44">
        <v>37427</v>
      </c>
      <c r="L29" s="49"/>
      <c r="M29" s="87">
        <v>37457</v>
      </c>
      <c r="N29" s="43"/>
      <c r="O29" s="44">
        <v>37488</v>
      </c>
      <c r="P29" s="47">
        <v>0.34375</v>
      </c>
      <c r="R29" s="1"/>
      <c r="T29" s="1"/>
      <c r="V29" s="1"/>
      <c r="X29" s="1"/>
      <c r="Z29" s="1"/>
    </row>
    <row r="30" spans="1:26" ht="12.75">
      <c r="A30" s="42">
        <v>37277</v>
      </c>
      <c r="B30" s="45" t="s">
        <v>63</v>
      </c>
      <c r="C30" s="44">
        <v>37308</v>
      </c>
      <c r="D30" s="43">
        <v>0.34375</v>
      </c>
      <c r="E30" s="46">
        <v>37336</v>
      </c>
      <c r="F30" s="45" t="s">
        <v>63</v>
      </c>
      <c r="G30" s="87">
        <v>37367</v>
      </c>
      <c r="H30" s="43"/>
      <c r="I30" s="44">
        <v>37397</v>
      </c>
      <c r="J30" s="43">
        <v>0.34375</v>
      </c>
      <c r="K30" s="44">
        <v>37428</v>
      </c>
      <c r="L30" s="49"/>
      <c r="M30" s="87">
        <v>37458</v>
      </c>
      <c r="N30" s="43"/>
      <c r="O30" s="46">
        <v>37489</v>
      </c>
      <c r="P30" s="47"/>
      <c r="R30" s="1"/>
      <c r="T30" s="1"/>
      <c r="V30" s="1"/>
      <c r="X30" s="1"/>
      <c r="Z30" s="1"/>
    </row>
    <row r="31" spans="1:26" ht="12.75">
      <c r="A31" s="42">
        <v>37278</v>
      </c>
      <c r="B31" s="45" t="s">
        <v>63</v>
      </c>
      <c r="C31" s="44">
        <v>37309</v>
      </c>
      <c r="D31" s="43">
        <v>0.34375</v>
      </c>
      <c r="E31" s="46">
        <v>37337</v>
      </c>
      <c r="F31" s="45" t="s">
        <v>63</v>
      </c>
      <c r="G31" s="44">
        <v>37368</v>
      </c>
      <c r="H31" s="43">
        <v>0.2013888888888889</v>
      </c>
      <c r="I31" s="44">
        <v>37398</v>
      </c>
      <c r="J31" s="43">
        <v>0.2013888888888889</v>
      </c>
      <c r="K31" s="87">
        <v>37429</v>
      </c>
      <c r="L31" s="43"/>
      <c r="M31" s="46">
        <v>37459</v>
      </c>
      <c r="N31" s="43">
        <v>0.2916666666666667</v>
      </c>
      <c r="O31" s="46">
        <v>37490</v>
      </c>
      <c r="P31" s="47"/>
      <c r="R31" s="1"/>
      <c r="T31" s="1"/>
      <c r="V31" s="1"/>
      <c r="X31" s="1"/>
      <c r="Z31" s="1"/>
    </row>
    <row r="32" spans="1:26" ht="12.75">
      <c r="A32" s="42">
        <v>37279</v>
      </c>
      <c r="B32" s="45" t="s">
        <v>63</v>
      </c>
      <c r="C32" s="87">
        <v>37310</v>
      </c>
      <c r="D32" s="43">
        <v>0.2361111111111111</v>
      </c>
      <c r="E32" s="87">
        <v>37338</v>
      </c>
      <c r="F32" s="43"/>
      <c r="G32" s="44">
        <v>37369</v>
      </c>
      <c r="H32" s="43">
        <v>0.34375</v>
      </c>
      <c r="I32" s="44">
        <v>37399</v>
      </c>
      <c r="J32" s="43">
        <v>0.34375</v>
      </c>
      <c r="K32" s="87">
        <v>37430</v>
      </c>
      <c r="L32" s="93"/>
      <c r="M32" s="46">
        <v>37460</v>
      </c>
      <c r="N32" s="43">
        <v>0.2916666666666667</v>
      </c>
      <c r="O32" s="46">
        <v>37491</v>
      </c>
      <c r="P32" s="47"/>
      <c r="R32" s="1"/>
      <c r="T32" s="1"/>
      <c r="V32" s="1"/>
      <c r="X32" s="1"/>
      <c r="Z32" s="1"/>
    </row>
    <row r="33" spans="1:26" ht="12.75">
      <c r="A33" s="42">
        <v>37280</v>
      </c>
      <c r="B33" s="45" t="s">
        <v>63</v>
      </c>
      <c r="C33" s="87">
        <v>37311</v>
      </c>
      <c r="D33" s="43"/>
      <c r="E33" s="87">
        <v>37339</v>
      </c>
      <c r="F33" s="43"/>
      <c r="G33" s="44">
        <v>37370</v>
      </c>
      <c r="H33" s="43">
        <v>0.2013888888888889</v>
      </c>
      <c r="I33" s="44">
        <v>37400</v>
      </c>
      <c r="J33" s="43">
        <v>0.34375</v>
      </c>
      <c r="K33" s="44">
        <v>37431</v>
      </c>
      <c r="L33" s="49"/>
      <c r="M33" s="46">
        <v>37461</v>
      </c>
      <c r="N33" s="43">
        <v>0.2916666666666667</v>
      </c>
      <c r="O33" s="87">
        <v>37492</v>
      </c>
      <c r="P33" s="47"/>
      <c r="R33" s="1"/>
      <c r="T33" s="1"/>
      <c r="V33" s="1"/>
      <c r="X33" s="1"/>
      <c r="Z33" s="1"/>
    </row>
    <row r="34" spans="1:26" ht="12.75">
      <c r="A34" s="42">
        <v>37281</v>
      </c>
      <c r="B34" s="45" t="s">
        <v>63</v>
      </c>
      <c r="C34" s="44">
        <v>37312</v>
      </c>
      <c r="D34" s="43">
        <v>0.2013888888888889</v>
      </c>
      <c r="E34" s="46">
        <v>37340</v>
      </c>
      <c r="F34" s="45" t="s">
        <v>63</v>
      </c>
      <c r="G34" s="44">
        <v>37371</v>
      </c>
      <c r="H34" s="43">
        <v>0.34375</v>
      </c>
      <c r="I34" s="87">
        <v>37401</v>
      </c>
      <c r="J34" s="43">
        <v>0.2361111111111111</v>
      </c>
      <c r="K34" s="44">
        <v>37432</v>
      </c>
      <c r="L34" s="49"/>
      <c r="M34" s="46">
        <v>37462</v>
      </c>
      <c r="N34" s="43">
        <v>0.2916666666666667</v>
      </c>
      <c r="O34" s="87">
        <v>37493</v>
      </c>
      <c r="P34" s="47"/>
      <c r="R34" s="1"/>
      <c r="T34" s="1"/>
      <c r="V34" s="1"/>
      <c r="X34" s="1"/>
      <c r="Z34" s="1"/>
    </row>
    <row r="35" spans="1:26" ht="12.75">
      <c r="A35" s="88">
        <v>37282</v>
      </c>
      <c r="B35" s="43"/>
      <c r="C35" s="44">
        <v>37313</v>
      </c>
      <c r="D35" s="43">
        <v>0.34375</v>
      </c>
      <c r="E35" s="46">
        <v>37341</v>
      </c>
      <c r="F35" s="45" t="s">
        <v>63</v>
      </c>
      <c r="G35" s="44">
        <v>37372</v>
      </c>
      <c r="H35" s="43">
        <v>0.34375</v>
      </c>
      <c r="I35" s="87">
        <v>37402</v>
      </c>
      <c r="J35" s="43"/>
      <c r="K35" s="44">
        <v>37433</v>
      </c>
      <c r="L35" s="49"/>
      <c r="M35" s="46">
        <v>37463</v>
      </c>
      <c r="N35" s="43">
        <v>0.2916666666666667</v>
      </c>
      <c r="O35" s="46">
        <v>37494</v>
      </c>
      <c r="P35" s="47"/>
      <c r="R35" s="1"/>
      <c r="T35" s="1"/>
      <c r="V35" s="1"/>
      <c r="X35" s="1"/>
      <c r="Z35" s="1"/>
    </row>
    <row r="36" spans="1:26" ht="12.75">
      <c r="A36" s="88">
        <v>37283</v>
      </c>
      <c r="B36" s="43"/>
      <c r="C36" s="44">
        <v>37314</v>
      </c>
      <c r="D36" s="43">
        <v>0.2013888888888889</v>
      </c>
      <c r="E36" s="46">
        <v>37342</v>
      </c>
      <c r="F36" s="45" t="s">
        <v>63</v>
      </c>
      <c r="G36" s="87">
        <v>37373</v>
      </c>
      <c r="H36" s="43">
        <v>0.2361111111111111</v>
      </c>
      <c r="I36" s="44">
        <v>37403</v>
      </c>
      <c r="J36" s="43">
        <v>0.2013888888888889</v>
      </c>
      <c r="K36" s="44">
        <v>37434</v>
      </c>
      <c r="L36" s="43"/>
      <c r="M36" s="87">
        <v>37464</v>
      </c>
      <c r="N36" s="43"/>
      <c r="O36" s="46">
        <v>37495</v>
      </c>
      <c r="P36" s="47"/>
      <c r="R36" s="1"/>
      <c r="T36" s="1"/>
      <c r="V36" s="1"/>
      <c r="X36" s="1"/>
      <c r="Z36" s="1"/>
    </row>
    <row r="37" spans="1:26" ht="12.75">
      <c r="A37" s="42">
        <v>37284</v>
      </c>
      <c r="B37" s="45" t="s">
        <v>63</v>
      </c>
      <c r="C37" s="44">
        <v>37315</v>
      </c>
      <c r="D37" s="43">
        <v>0.34375</v>
      </c>
      <c r="E37" s="46">
        <v>37343</v>
      </c>
      <c r="F37" s="45" t="s">
        <v>63</v>
      </c>
      <c r="G37" s="87">
        <v>37374</v>
      </c>
      <c r="H37" s="43"/>
      <c r="I37" s="44">
        <v>37404</v>
      </c>
      <c r="J37" s="43">
        <v>0.34375</v>
      </c>
      <c r="K37" s="44">
        <v>37435</v>
      </c>
      <c r="L37" s="43"/>
      <c r="M37" s="87">
        <v>37465</v>
      </c>
      <c r="N37" s="43"/>
      <c r="O37" s="46">
        <v>37496</v>
      </c>
      <c r="P37" s="47"/>
      <c r="R37" s="1"/>
      <c r="T37" s="1"/>
      <c r="V37" s="1"/>
      <c r="X37" s="1"/>
      <c r="Z37" s="1"/>
    </row>
    <row r="38" spans="1:26" ht="12.75">
      <c r="A38" s="42">
        <v>37285</v>
      </c>
      <c r="B38" s="45" t="s">
        <v>63</v>
      </c>
      <c r="C38" s="49"/>
      <c r="D38" s="43"/>
      <c r="E38" s="46">
        <v>37344</v>
      </c>
      <c r="F38" s="45" t="s">
        <v>63</v>
      </c>
      <c r="G38" s="44">
        <v>37375</v>
      </c>
      <c r="H38" s="43">
        <v>0.2013888888888889</v>
      </c>
      <c r="I38" s="44">
        <v>37405</v>
      </c>
      <c r="J38" s="43">
        <v>0.2013888888888889</v>
      </c>
      <c r="K38" s="87">
        <v>37436</v>
      </c>
      <c r="L38" s="43"/>
      <c r="M38" s="46">
        <v>37466</v>
      </c>
      <c r="N38" s="43">
        <v>0.2916666666666667</v>
      </c>
      <c r="O38" s="46">
        <v>37497</v>
      </c>
      <c r="P38" s="47"/>
      <c r="R38" s="1"/>
      <c r="T38" s="1"/>
      <c r="V38" s="1"/>
      <c r="X38" s="1"/>
      <c r="Z38" s="1"/>
    </row>
    <row r="39" spans="1:26" ht="12.75">
      <c r="A39" s="42">
        <v>37286</v>
      </c>
      <c r="B39" s="45" t="s">
        <v>63</v>
      </c>
      <c r="C39" s="49"/>
      <c r="D39" s="43"/>
      <c r="E39" s="87">
        <v>37345</v>
      </c>
      <c r="F39" s="43"/>
      <c r="G39" s="44">
        <v>37376</v>
      </c>
      <c r="H39" s="43">
        <v>0.34375</v>
      </c>
      <c r="I39" s="44">
        <v>37406</v>
      </c>
      <c r="J39" s="43">
        <v>0.34375</v>
      </c>
      <c r="K39" s="87">
        <v>37437</v>
      </c>
      <c r="L39" s="43"/>
      <c r="M39" s="46">
        <v>37467</v>
      </c>
      <c r="N39" s="43">
        <v>0.2916666666666667</v>
      </c>
      <c r="O39" s="46">
        <v>37498</v>
      </c>
      <c r="P39" s="47"/>
      <c r="R39" s="1"/>
      <c r="T39" s="1"/>
      <c r="V39" s="1"/>
      <c r="X39" s="1"/>
      <c r="Z39" s="1"/>
    </row>
    <row r="40" spans="1:26" ht="13.5" thickBot="1">
      <c r="A40" s="50">
        <v>37287</v>
      </c>
      <c r="B40" s="51">
        <v>0.34375</v>
      </c>
      <c r="C40" s="52"/>
      <c r="D40" s="51"/>
      <c r="E40" s="89">
        <v>37346</v>
      </c>
      <c r="F40" s="51"/>
      <c r="G40" s="52"/>
      <c r="H40" s="51"/>
      <c r="I40" s="54">
        <v>37407</v>
      </c>
      <c r="J40" s="51">
        <v>0.34375</v>
      </c>
      <c r="K40" s="52"/>
      <c r="L40" s="51"/>
      <c r="M40" s="53">
        <v>37468</v>
      </c>
      <c r="N40" s="51">
        <v>0.2916666666666667</v>
      </c>
      <c r="O40" s="90">
        <v>37499</v>
      </c>
      <c r="P40" s="55"/>
      <c r="R40" s="1"/>
      <c r="T40" s="1"/>
      <c r="V40" s="1"/>
      <c r="X40" s="1"/>
      <c r="Z40" s="1"/>
    </row>
    <row r="41" ht="13.5" thickTop="1"/>
  </sheetData>
  <conditionalFormatting sqref="B1:E7">
    <cfRule type="expression" priority="1" dxfId="0" stopIfTrue="1">
      <formula>B1=0</formula>
    </cfRule>
  </conditionalFormatting>
  <conditionalFormatting sqref="F1:F7">
    <cfRule type="expression" priority="2" dxfId="0" stopIfTrue="1">
      <formula>F1=0</formula>
    </cfRule>
    <cfRule type="expression" priority="3" dxfId="1" stopIfTrue="1">
      <formula>(E1-B1)&gt;("11:"*1)</formula>
    </cfRule>
    <cfRule type="expression" priority="4" dxfId="2" stopIfTrue="1">
      <formula>F1&gt;("10:"*1)</formula>
    </cfRule>
  </conditionalFormatting>
  <conditionalFormatting sqref="G1:H7">
    <cfRule type="expression" priority="5" dxfId="0" stopIfTrue="1">
      <formula>($E1+$C1-$D1-$B1)&lt;("6:"*1)</formula>
    </cfRule>
    <cfRule type="expression" priority="6" dxfId="3" stopIfTrue="1">
      <formula>($H1-$G1)&lt;&gt;("0:20"*1)</formula>
    </cfRule>
  </conditionalFormatting>
  <printOptions/>
  <pageMargins left="0.75" right="0.75" top="1" bottom="1" header="0.4921259845" footer="0.4921259845"/>
  <pageSetup fitToHeight="1" fitToWidth="1" horizontalDpi="96" verticalDpi="96" orientation="landscape" paperSize="9" scale="77" r:id="rId3"/>
  <headerFooter alignWithMargins="0">
    <oddHeader>&amp;CHORAIRE DE :
&amp;A</oddHeader>
    <oddFooter>&amp;REdité le  &amp;D
à &amp;T heures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F20"/>
  <sheetViews>
    <sheetView workbookViewId="0" topLeftCell="A1">
      <selection activeCell="B7" sqref="B7:B20"/>
    </sheetView>
  </sheetViews>
  <sheetFormatPr defaultColWidth="11.421875" defaultRowHeight="12.75"/>
  <cols>
    <col min="1" max="1" width="13.140625" style="0" bestFit="1" customWidth="1"/>
    <col min="2" max="2" width="8.140625" style="0" bestFit="1" customWidth="1"/>
    <col min="3" max="3" width="14.8515625" style="0" bestFit="1" customWidth="1"/>
    <col min="4" max="4" width="12.8515625" style="0" bestFit="1" customWidth="1"/>
    <col min="5" max="5" width="5.00390625" style="0" bestFit="1" customWidth="1"/>
    <col min="6" max="6" width="12.421875" style="0" bestFit="1" customWidth="1"/>
  </cols>
  <sheetData>
    <row r="1" spans="1:6" ht="12.75">
      <c r="A1" s="56" t="s">
        <v>12</v>
      </c>
      <c r="B1" s="57">
        <v>37170</v>
      </c>
      <c r="C1" s="57">
        <v>37185</v>
      </c>
      <c r="D1" s="58" t="s">
        <v>31</v>
      </c>
      <c r="E1">
        <v>2001</v>
      </c>
      <c r="F1" s="56" t="s">
        <v>32</v>
      </c>
    </row>
    <row r="2" spans="1:3" ht="12.75">
      <c r="A2" s="56" t="s">
        <v>11</v>
      </c>
      <c r="B2" s="57">
        <v>37244</v>
      </c>
      <c r="C2" s="57">
        <v>37286</v>
      </c>
    </row>
    <row r="3" spans="1:3" ht="12.75">
      <c r="A3" s="56" t="s">
        <v>8</v>
      </c>
      <c r="B3" s="57">
        <v>37331</v>
      </c>
      <c r="C3" s="57">
        <v>37347</v>
      </c>
    </row>
    <row r="4" spans="1:3" ht="12.75">
      <c r="A4" s="56" t="s">
        <v>9</v>
      </c>
      <c r="B4" s="57">
        <v>37383</v>
      </c>
      <c r="C4" s="57">
        <v>37396</v>
      </c>
    </row>
    <row r="5" spans="1:3" ht="12.75">
      <c r="A5" s="56" t="s">
        <v>10</v>
      </c>
      <c r="B5" s="57">
        <v>37450</v>
      </c>
      <c r="C5" s="57">
        <v>37486</v>
      </c>
    </row>
    <row r="7" spans="1:4" ht="15">
      <c r="A7" t="s">
        <v>13</v>
      </c>
      <c r="B7" s="2">
        <f>DATE($E$1,11,1)</f>
        <v>37196</v>
      </c>
      <c r="C7" s="56" t="s">
        <v>33</v>
      </c>
      <c r="D7" s="59"/>
    </row>
    <row r="8" spans="2:4" ht="15">
      <c r="B8" s="3">
        <f>DATE(E1,11,11)</f>
        <v>37206</v>
      </c>
      <c r="C8" s="60" t="s">
        <v>34</v>
      </c>
      <c r="D8" s="59"/>
    </row>
    <row r="9" spans="2:4" ht="15">
      <c r="B9" s="3">
        <f>DATE(E1,12,25)</f>
        <v>37250</v>
      </c>
      <c r="C9" s="56" t="s">
        <v>35</v>
      </c>
      <c r="D9" s="59"/>
    </row>
    <row r="10" spans="2:4" ht="15">
      <c r="B10" s="3">
        <f>DATE(E1+1,1,1)</f>
        <v>37257</v>
      </c>
      <c r="C10" s="56" t="s">
        <v>36</v>
      </c>
      <c r="D10" s="59"/>
    </row>
    <row r="11" spans="2:4" ht="15">
      <c r="B11" s="3">
        <f>FLOOR(DAY(MINUTE((E1+1)/38)/2+56)&amp;"/5/"&amp;(E1+1),7)-34</f>
        <v>37346</v>
      </c>
      <c r="C11" s="56" t="s">
        <v>37</v>
      </c>
      <c r="D11" s="59"/>
    </row>
    <row r="12" spans="2:4" ht="15">
      <c r="B12" s="3">
        <f>B11+1</f>
        <v>37347</v>
      </c>
      <c r="C12" s="56" t="s">
        <v>38</v>
      </c>
      <c r="D12" s="59"/>
    </row>
    <row r="13" spans="2:4" ht="15">
      <c r="B13" s="3">
        <f>DATE(E1+1,5,1)</f>
        <v>37377</v>
      </c>
      <c r="C13" s="56" t="s">
        <v>39</v>
      </c>
      <c r="D13" s="59"/>
    </row>
    <row r="14" spans="2:4" ht="15">
      <c r="B14" s="3">
        <f>DATE(E1+1,5,8)</f>
        <v>37384</v>
      </c>
      <c r="C14" s="60" t="s">
        <v>40</v>
      </c>
      <c r="D14" s="59"/>
    </row>
    <row r="15" spans="2:4" ht="15">
      <c r="B15" s="3">
        <f>B11+39</f>
        <v>37385</v>
      </c>
      <c r="C15" s="56" t="s">
        <v>41</v>
      </c>
      <c r="D15" s="59"/>
    </row>
    <row r="16" spans="2:4" ht="15">
      <c r="B16" s="3">
        <f>B11+49</f>
        <v>37395</v>
      </c>
      <c r="C16" s="56" t="s">
        <v>42</v>
      </c>
      <c r="D16" s="59"/>
    </row>
    <row r="17" spans="2:4" ht="15">
      <c r="B17" s="3">
        <f>+B11+50</f>
        <v>37396</v>
      </c>
      <c r="C17" s="56" t="s">
        <v>43</v>
      </c>
      <c r="D17" s="59"/>
    </row>
    <row r="18" spans="2:4" ht="15">
      <c r="B18" s="3">
        <f>DATE(E1,7,14)</f>
        <v>37086</v>
      </c>
      <c r="C18" s="61" t="s">
        <v>44</v>
      </c>
      <c r="D18" s="59"/>
    </row>
    <row r="19" spans="2:4" ht="15">
      <c r="B19" s="3">
        <f>DATE(E1+1,8,15)</f>
        <v>37483</v>
      </c>
      <c r="C19" s="56" t="s">
        <v>45</v>
      </c>
      <c r="D19" s="59"/>
    </row>
    <row r="20" spans="2:4" ht="15">
      <c r="B20" s="4"/>
      <c r="C20" s="56"/>
      <c r="D20" s="5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3:E72"/>
  <sheetViews>
    <sheetView workbookViewId="0" topLeftCell="A1">
      <selection activeCell="D22" sqref="D22"/>
    </sheetView>
  </sheetViews>
  <sheetFormatPr defaultColWidth="11.421875" defaultRowHeight="12.75"/>
  <sheetData>
    <row r="3" spans="2:5" ht="12.75">
      <c r="B3" s="1"/>
      <c r="C3" s="1"/>
      <c r="D3" s="1"/>
      <c r="E3" s="1"/>
    </row>
    <row r="4" spans="2:5" ht="12.75">
      <c r="B4" s="1"/>
      <c r="C4" s="1"/>
      <c r="D4" s="1"/>
      <c r="E4" s="1"/>
    </row>
    <row r="5" spans="2:5" ht="12.75">
      <c r="B5" s="1"/>
      <c r="C5" s="1"/>
      <c r="D5" s="1"/>
      <c r="E5" s="1"/>
    </row>
    <row r="8" spans="2:5" ht="12.75">
      <c r="B8" s="1"/>
      <c r="C8" s="1"/>
      <c r="D8" s="1"/>
      <c r="E8" s="1"/>
    </row>
    <row r="9" spans="2:5" ht="12.75">
      <c r="B9" s="1"/>
      <c r="C9" s="1"/>
      <c r="D9" s="1"/>
      <c r="E9" s="1"/>
    </row>
    <row r="10" spans="2:5" ht="12.75">
      <c r="B10" s="1"/>
      <c r="C10" s="1"/>
      <c r="D10" s="1"/>
      <c r="E10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&amp;C&amp;"Arial,Gras"&amp;14PLANNING</oddHeader>
    <oddFooter>&amp;LEdité à &amp;D&amp;CPage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M8"/>
  <sheetViews>
    <sheetView workbookViewId="0" topLeftCell="A1">
      <selection activeCell="H2" sqref="H2"/>
    </sheetView>
  </sheetViews>
  <sheetFormatPr defaultColWidth="11.421875" defaultRowHeight="12.75"/>
  <cols>
    <col min="1" max="1" width="12.28125" style="0" bestFit="1" customWidth="1"/>
    <col min="3" max="3" width="12.28125" style="0" bestFit="1" customWidth="1"/>
    <col min="5" max="5" width="12.28125" style="0" bestFit="1" customWidth="1"/>
    <col min="6" max="6" width="9.00390625" style="0" customWidth="1"/>
    <col min="7" max="7" width="12.28125" style="0" bestFit="1" customWidth="1"/>
    <col min="8" max="8" width="13.421875" style="0" customWidth="1"/>
    <col min="9" max="9" width="15.421875" style="0" customWidth="1"/>
    <col min="10" max="10" width="12.7109375" style="0" customWidth="1"/>
    <col min="11" max="11" width="12.28125" style="0" bestFit="1" customWidth="1"/>
    <col min="13" max="13" width="12.28125" style="0" bestFit="1" customWidth="1"/>
    <col min="15" max="15" width="12.28125" style="0" bestFit="1" customWidth="1"/>
    <col min="17" max="17" width="12.28125" style="0" bestFit="1" customWidth="1"/>
    <col min="19" max="19" width="12.28125" style="0" bestFit="1" customWidth="1"/>
    <col min="21" max="21" width="12.28125" style="0" bestFit="1" customWidth="1"/>
    <col min="23" max="23" width="12.28125" style="0" bestFit="1" customWidth="1"/>
  </cols>
  <sheetData>
    <row r="1" spans="1:13" ht="14.25" thickBot="1" thickTop="1">
      <c r="A1" s="29" t="s">
        <v>0</v>
      </c>
      <c r="B1" s="5">
        <v>0.2916666666666667</v>
      </c>
      <c r="C1" s="5">
        <v>0.5</v>
      </c>
      <c r="D1" s="5">
        <v>0.5833333333333334</v>
      </c>
      <c r="E1" s="5">
        <v>0.7083333333333334</v>
      </c>
      <c r="F1" s="8">
        <v>0.3333333333333334</v>
      </c>
      <c r="G1" s="76">
        <v>0.4166666666666667</v>
      </c>
      <c r="H1" s="76">
        <f>IF(ISBLANK(G1),"",G1+("0:20"*1))</f>
        <v>0.4305555555555556</v>
      </c>
      <c r="I1" s="73" t="s">
        <v>17</v>
      </c>
      <c r="J1" s="19" t="s">
        <v>16</v>
      </c>
      <c r="K1" s="20" t="s">
        <v>20</v>
      </c>
      <c r="L1" s="21"/>
      <c r="M1" s="78" t="s">
        <v>28</v>
      </c>
    </row>
    <row r="2" spans="1:13" ht="14.25" thickBot="1" thickTop="1">
      <c r="A2" s="30" t="s">
        <v>1</v>
      </c>
      <c r="B2" s="6"/>
      <c r="C2" s="6"/>
      <c r="D2" s="6"/>
      <c r="E2" s="6"/>
      <c r="F2" s="9"/>
      <c r="G2" s="13"/>
      <c r="H2" s="13">
        <f aca="true" t="shared" si="0" ref="H2:H7">IF(ISBLANK(G2),"",G2+("0:20"*1))</f>
      </c>
      <c r="I2" s="10">
        <f>SUM(F1:F7)</f>
        <v>0.3333333333333334</v>
      </c>
      <c r="J2" s="11">
        <v>41.916666666666664</v>
      </c>
      <c r="K2" s="22" t="s">
        <v>21</v>
      </c>
      <c r="L2" s="16"/>
      <c r="M2" s="79" t="s">
        <v>29</v>
      </c>
    </row>
    <row r="3" spans="1:13" ht="14.25" thickBot="1" thickTop="1">
      <c r="A3" s="30" t="s">
        <v>2</v>
      </c>
      <c r="B3" s="6"/>
      <c r="C3" s="6"/>
      <c r="D3" s="6"/>
      <c r="E3" s="6"/>
      <c r="F3" s="9"/>
      <c r="G3" s="13"/>
      <c r="H3" s="13">
        <f t="shared" si="0"/>
      </c>
      <c r="I3" s="74" t="s">
        <v>24</v>
      </c>
      <c r="J3" s="19" t="s">
        <v>18</v>
      </c>
      <c r="K3" s="23" t="s">
        <v>22</v>
      </c>
      <c r="L3" s="18">
        <f>+L2*"7:"</f>
        <v>0</v>
      </c>
      <c r="M3" s="80" t="s">
        <v>30</v>
      </c>
    </row>
    <row r="4" spans="1:13" ht="14.25" thickBot="1" thickTop="1">
      <c r="A4" s="30" t="s">
        <v>3</v>
      </c>
      <c r="B4" s="6"/>
      <c r="C4" s="6"/>
      <c r="D4" s="6"/>
      <c r="E4" s="6"/>
      <c r="F4" s="9"/>
      <c r="G4" s="13">
        <v>0.4166666666666667</v>
      </c>
      <c r="H4" s="13">
        <f t="shared" si="0"/>
        <v>0.4305555555555556</v>
      </c>
      <c r="I4" s="28">
        <f>I2/5</f>
        <v>0.06666666666666668</v>
      </c>
      <c r="J4" s="11">
        <f>IF(ISERR(SUM(plage)),,SUM(plage))</f>
        <v>0</v>
      </c>
      <c r="K4" s="24" t="s">
        <v>23</v>
      </c>
      <c r="L4" s="17">
        <f>+K6+L3</f>
        <v>0</v>
      </c>
      <c r="M4" s="81" t="s">
        <v>46</v>
      </c>
    </row>
    <row r="5" spans="1:11" ht="14.25" thickBot="1" thickTop="1">
      <c r="A5" s="30" t="s">
        <v>4</v>
      </c>
      <c r="B5" s="6"/>
      <c r="C5" s="6"/>
      <c r="D5" s="6"/>
      <c r="E5" s="6"/>
      <c r="F5" s="9"/>
      <c r="G5" s="13"/>
      <c r="H5" s="13">
        <f t="shared" si="0"/>
      </c>
      <c r="I5" s="74" t="s">
        <v>25</v>
      </c>
      <c r="J5" s="19" t="s">
        <v>19</v>
      </c>
      <c r="K5" s="25" t="s">
        <v>14</v>
      </c>
    </row>
    <row r="6" spans="1:11" ht="14.25" thickBot="1" thickTop="1">
      <c r="A6" s="30" t="s">
        <v>5</v>
      </c>
      <c r="B6" s="6"/>
      <c r="C6" s="6"/>
      <c r="D6" s="6"/>
      <c r="E6" s="6"/>
      <c r="F6" s="9"/>
      <c r="G6" s="13"/>
      <c r="H6" s="13">
        <f t="shared" si="0"/>
      </c>
      <c r="I6">
        <f>IF(ISERROR(J6/I4),"",ROUND(J6/I4,2))</f>
        <v>628.75</v>
      </c>
      <c r="J6" s="15">
        <f>+J2-J4</f>
        <v>41.916666666666664</v>
      </c>
      <c r="K6" s="11">
        <f>IF(J6&gt;0,,J6*-1)</f>
        <v>0</v>
      </c>
    </row>
    <row r="7" spans="1:12" ht="14.25" thickBot="1" thickTop="1">
      <c r="A7" s="31" t="s">
        <v>6</v>
      </c>
      <c r="B7" s="7"/>
      <c r="C7" s="7"/>
      <c r="D7" s="7"/>
      <c r="E7" s="7"/>
      <c r="F7" s="9"/>
      <c r="G7" s="77"/>
      <c r="H7" s="77">
        <f t="shared" si="0"/>
      </c>
      <c r="I7" s="75" t="s">
        <v>15</v>
      </c>
      <c r="J7" s="26"/>
      <c r="K7" s="34" t="s">
        <v>26</v>
      </c>
      <c r="L7" s="27" t="s">
        <v>27</v>
      </c>
    </row>
    <row r="8" spans="1:12" ht="14.25" thickBot="1" thickTop="1">
      <c r="A8" s="32" t="s">
        <v>7</v>
      </c>
      <c r="B8" s="10">
        <v>0.2916666666666667</v>
      </c>
      <c r="C8" s="10">
        <v>0.5208333333333334</v>
      </c>
      <c r="D8" s="10">
        <v>0.5416666666666666</v>
      </c>
      <c r="E8" s="10">
        <v>0.6041666666666666</v>
      </c>
      <c r="F8" s="11">
        <f>(E8-D8)+(C8-B8)</f>
        <v>0.2916666666666667</v>
      </c>
      <c r="G8" s="20" t="s">
        <v>62</v>
      </c>
      <c r="H8" s="82"/>
      <c r="I8" s="14"/>
      <c r="J8" s="11">
        <f>F8*I8</f>
        <v>0</v>
      </c>
      <c r="K8" s="12"/>
      <c r="L8" s="33"/>
    </row>
    <row r="9" ht="27" customHeight="1" thickTop="1"/>
  </sheetData>
  <conditionalFormatting sqref="B1:E7">
    <cfRule type="expression" priority="1" dxfId="0" stopIfTrue="1">
      <formula>B1=0</formula>
    </cfRule>
  </conditionalFormatting>
  <conditionalFormatting sqref="F1:F7">
    <cfRule type="expression" priority="2" dxfId="0" stopIfTrue="1">
      <formula>F1=0</formula>
    </cfRule>
    <cfRule type="expression" priority="3" dxfId="1" stopIfTrue="1">
      <formula>(E1-B1)&gt;("11:"*1)</formula>
    </cfRule>
    <cfRule type="expression" priority="4" dxfId="2" stopIfTrue="1">
      <formula>F1&gt;("10:"*1)</formula>
    </cfRule>
  </conditionalFormatting>
  <conditionalFormatting sqref="G1:H7">
    <cfRule type="expression" priority="5" dxfId="0" stopIfTrue="1">
      <formula>($E1+$C1-$D1-$B1)&lt;("6:"*1)</formula>
    </cfRule>
    <cfRule type="expression" priority="6" dxfId="3" stopIfTrue="1">
      <formula>($H1-$G1)&lt;&gt;("0:20"*1)</formula>
    </cfRule>
  </conditionalFormatting>
  <printOptions/>
  <pageMargins left="0.75" right="0.75" top="1" bottom="1" header="0.4921259845" footer="0.4921259845"/>
  <pageSetup fitToHeight="1" fitToWidth="1" horizontalDpi="96" verticalDpi="96" orientation="landscape" paperSize="9" scale="77" r:id="rId3"/>
  <headerFooter alignWithMargins="0">
    <oddHeader>&amp;CHORAIRE DE :
&amp;A</oddHeader>
    <oddFooter>&amp;REdité le  &amp;D
à &amp;T heures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S&amp;W</dc:creator>
  <cp:keywords/>
  <dc:description/>
  <cp:lastModifiedBy> Collège Jacques Prevert</cp:lastModifiedBy>
  <cp:lastPrinted>2002-02-22T13:17:21Z</cp:lastPrinted>
  <dcterms:created xsi:type="dcterms:W3CDTF">2001-11-10T08:02:45Z</dcterms:created>
  <dcterms:modified xsi:type="dcterms:W3CDTF">2002-03-07T21:08:06Z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